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395" windowHeight="9210" activeTab="0"/>
  </bookViews>
  <sheets>
    <sheet name="ANUNCIO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D9" authorId="0">
      <text>
        <r>
          <rPr>
            <b/>
            <sz val="8"/>
            <rFont val="Tahoma"/>
            <family val="0"/>
          </rPr>
          <t>Usuario:</t>
        </r>
        <r>
          <rPr>
            <sz val="8"/>
            <rFont val="Tahoma"/>
            <family val="0"/>
          </rPr>
          <t xml:space="preserve">
ESTA CASILLA DEPENDE DE LOQUE DIGA EL REGLAMENTO DE CONSTRUCCIONES DEL DF</t>
        </r>
      </text>
    </comment>
    <comment ref="D8" authorId="0">
      <text>
        <r>
          <rPr>
            <b/>
            <sz val="8"/>
            <rFont val="Tahoma"/>
            <family val="0"/>
          </rPr>
          <t>Usuario:</t>
        </r>
        <r>
          <rPr>
            <sz val="8"/>
            <rFont val="Tahoma"/>
            <family val="0"/>
          </rPr>
          <t xml:space="preserve">
SI EL ANUNCIO ESTA SOBRE UN EDIFICIO O SOBRE UNA BASE APARTE DE LOS APOYOS COLOCAR EN ESTA CASILLA LA ALTURA DE DICHA EDIFICACION, EN EL CASO DE ESTAR A NIVEL DEL TERRENO DEJAR ESTA CASILLA EN BLANCO E INGRESAR SOLAMENTE LA ALTURA DE LOS APOYOS, EN LA CASILLA A11</t>
        </r>
      </text>
    </comment>
    <comment ref="A12" authorId="0">
      <text>
        <r>
          <rPr>
            <b/>
            <sz val="8"/>
            <rFont val="Tahoma"/>
            <family val="0"/>
          </rPr>
          <t>Usuario: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ES LA DISTANCIA ENTRE APOYOS TRASEROS Y DELANTEROS, O SI SE CUENTA CON SOLAMENTE APOYOS DELANTEROS COLOCAR LA DISTANCIA EXISTENTE ENTRE ELLOS</t>
        </r>
      </text>
    </comment>
  </commentList>
</comments>
</file>

<file path=xl/sharedStrings.xml><?xml version="1.0" encoding="utf-8"?>
<sst xmlns="http://schemas.openxmlformats.org/spreadsheetml/2006/main" count="54" uniqueCount="44">
  <si>
    <t>ELEMENTO</t>
  </si>
  <si>
    <t>UBICACIÓN</t>
  </si>
  <si>
    <t>APOYOS</t>
  </si>
  <si>
    <t>MATERIAL</t>
  </si>
  <si>
    <t>DATOS</t>
  </si>
  <si>
    <t>LADO LARGO DEL ANUNCIO</t>
  </si>
  <si>
    <t>LADO CORTO DEL ANUNCIO</t>
  </si>
  <si>
    <t>ALTURA SOBRE EL TERRENO</t>
  </si>
  <si>
    <t>PRESION BASICA DE DISEÑO</t>
  </si>
  <si>
    <t>ZONA</t>
  </si>
  <si>
    <t>A</t>
  </si>
  <si>
    <t>B</t>
  </si>
  <si>
    <t>C</t>
  </si>
  <si>
    <t>TIPO DE ZONA</t>
  </si>
  <si>
    <t>Cp</t>
  </si>
  <si>
    <t>Cz</t>
  </si>
  <si>
    <t>K</t>
  </si>
  <si>
    <r>
      <t>p</t>
    </r>
    <r>
      <rPr>
        <b/>
        <vertAlign val="subscript"/>
        <sz val="10"/>
        <rFont val="Arial"/>
        <family val="2"/>
      </rPr>
      <t>o</t>
    </r>
  </si>
  <si>
    <t>ALTURA DE APOYOS</t>
  </si>
  <si>
    <t>DISTANCIA ENTRE APOYOS T Y D</t>
  </si>
  <si>
    <t>COMUN</t>
  </si>
  <si>
    <t xml:space="preserve">PRESION </t>
  </si>
  <si>
    <t>UNIDAD</t>
  </si>
  <si>
    <t>METROS</t>
  </si>
  <si>
    <r>
      <t>kg/m</t>
    </r>
    <r>
      <rPr>
        <b/>
        <vertAlign val="superscript"/>
        <sz val="10"/>
        <rFont val="Arial"/>
        <family val="2"/>
      </rPr>
      <t>2</t>
    </r>
  </si>
  <si>
    <t>kg/m2</t>
  </si>
  <si>
    <t xml:space="preserve">kg </t>
  </si>
  <si>
    <t>TON</t>
  </si>
  <si>
    <r>
      <t>MOMENTO= M</t>
    </r>
    <r>
      <rPr>
        <b/>
        <vertAlign val="superscript"/>
        <sz val="10"/>
        <rFont val="Arial"/>
        <family val="2"/>
      </rPr>
      <t>D</t>
    </r>
  </si>
  <si>
    <r>
      <t>M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= Fd</t>
    </r>
  </si>
  <si>
    <t>T = C</t>
  </si>
  <si>
    <r>
      <t>T</t>
    </r>
    <r>
      <rPr>
        <b/>
        <vertAlign val="sub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= C</t>
    </r>
    <r>
      <rPr>
        <b/>
        <vertAlign val="sub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(TONELADAS POR APOYO)</t>
    </r>
  </si>
  <si>
    <t>NUMERO DE APOYOS</t>
  </si>
  <si>
    <t>PROPUESTA DE # DE TORNILLOS</t>
  </si>
  <si>
    <t>kg POR TORNILLO</t>
  </si>
  <si>
    <t>ANUNCIO SOBRE EDIFICIO ALTO</t>
  </si>
  <si>
    <t>CALLE 16 DE SEPT.</t>
  </si>
  <si>
    <t>A BASE DE PERFIL APS</t>
  </si>
  <si>
    <t>OBSERVACIONES</t>
  </si>
  <si>
    <t>NOTA: LOS VALORES A CAMBIAR SOLO SON EN LAS CELDAS AMARILLAS, LAS OTRAS SON LOS RESULTADOS</t>
  </si>
  <si>
    <t>PIEZA</t>
  </si>
  <si>
    <t>PERFIL CUADRADO DE 1"  X 1"</t>
  </si>
  <si>
    <t>TIPO DE ESTRUCTURA</t>
  </si>
  <si>
    <t>PRESION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</si>
</sst>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" fillId="4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a1" displayName="Lista1" ref="AC1:AC3" totalsRowShown="0">
  <autoFilter ref="AC1:AC3"/>
  <tableColumns count="1">
    <tableColumn id="1" name="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workbookViewId="0" topLeftCell="A1">
      <selection activeCell="D10" sqref="D10"/>
    </sheetView>
  </sheetViews>
  <sheetFormatPr defaultColWidth="11.421875" defaultRowHeight="12.75"/>
  <cols>
    <col min="1" max="4" width="11.421875" style="1" customWidth="1"/>
    <col min="5" max="5" width="10.57421875" style="1" customWidth="1"/>
    <col min="6" max="23" width="11.421875" style="1" customWidth="1"/>
    <col min="24" max="24" width="27.28125" style="1" customWidth="1"/>
    <col min="25" max="25" width="7.57421875" style="1" hidden="1" customWidth="1"/>
    <col min="26" max="26" width="14.28125" style="1" hidden="1" customWidth="1"/>
    <col min="27" max="28" width="11.421875" style="1" hidden="1" customWidth="1"/>
    <col min="29" max="29" width="0.5625" style="43" customWidth="1"/>
    <col min="30" max="30" width="11.421875" style="43" customWidth="1"/>
    <col min="31" max="16384" width="11.421875" style="1" customWidth="1"/>
  </cols>
  <sheetData>
    <row r="1" spans="1:29" ht="21" customHeight="1">
      <c r="A1" s="9" t="s">
        <v>0</v>
      </c>
      <c r="B1" s="22" t="s">
        <v>35</v>
      </c>
      <c r="C1" s="23"/>
      <c r="D1" s="23"/>
      <c r="E1" s="23"/>
      <c r="F1" s="27" t="s">
        <v>39</v>
      </c>
      <c r="G1" s="28"/>
      <c r="H1" s="29"/>
      <c r="AC1" s="43" t="s">
        <v>10</v>
      </c>
    </row>
    <row r="2" spans="1:30" ht="24" customHeight="1">
      <c r="A2" s="9" t="s">
        <v>1</v>
      </c>
      <c r="B2" s="22" t="s">
        <v>36</v>
      </c>
      <c r="C2" s="23"/>
      <c r="D2" s="23"/>
      <c r="E2" s="23"/>
      <c r="F2" s="30"/>
      <c r="G2" s="31"/>
      <c r="H2" s="32"/>
      <c r="AA2" s="13" t="s">
        <v>9</v>
      </c>
      <c r="AB2" s="13"/>
      <c r="AC2" s="44" t="s">
        <v>11</v>
      </c>
      <c r="AD2" s="44"/>
    </row>
    <row r="3" spans="1:29" ht="22.5" customHeight="1">
      <c r="A3" s="9" t="s">
        <v>2</v>
      </c>
      <c r="B3" s="22" t="s">
        <v>37</v>
      </c>
      <c r="C3" s="23"/>
      <c r="D3" s="23"/>
      <c r="E3" s="23"/>
      <c r="F3" s="33"/>
      <c r="G3" s="34"/>
      <c r="H3" s="35"/>
      <c r="K3" s="10"/>
      <c r="L3" s="10"/>
      <c r="AA3" s="2" t="s">
        <v>10</v>
      </c>
      <c r="AB3" s="3">
        <v>0.65</v>
      </c>
      <c r="AC3" s="43" t="s">
        <v>12</v>
      </c>
    </row>
    <row r="4" spans="1:29" ht="26.25" customHeight="1">
      <c r="A4" s="9" t="s">
        <v>3</v>
      </c>
      <c r="B4" s="22" t="s">
        <v>41</v>
      </c>
      <c r="C4" s="23"/>
      <c r="D4" s="23"/>
      <c r="E4" s="23"/>
      <c r="I4" s="39" t="s">
        <v>38</v>
      </c>
      <c r="J4" s="39"/>
      <c r="K4" s="39"/>
      <c r="AA4" s="2" t="s">
        <v>11</v>
      </c>
      <c r="AB4" s="3">
        <v>1</v>
      </c>
      <c r="AC4"/>
    </row>
    <row r="5" spans="1:28" ht="12.75">
      <c r="A5" s="36" t="s">
        <v>4</v>
      </c>
      <c r="B5" s="37"/>
      <c r="C5" s="37"/>
      <c r="D5" s="38"/>
      <c r="E5" s="8" t="s">
        <v>22</v>
      </c>
      <c r="I5" s="24" t="str">
        <f>IF(D16&gt;1.7,"OJO CON LAS MEDIDAS, CORREGIRLAS, SOBREPASO EL 1,7 DE Cp","NINGUNA, VALORES ACEPTABLES PARA Cp")</f>
        <v>NINGUNA, VALORES ACEPTABLES PARA Cp</v>
      </c>
      <c r="J5" s="24"/>
      <c r="K5" s="24"/>
      <c r="AA5" s="2" t="s">
        <v>12</v>
      </c>
      <c r="AB5" s="3">
        <v>1.6</v>
      </c>
    </row>
    <row r="6" spans="1:11" ht="12.75">
      <c r="A6" s="11" t="s">
        <v>5</v>
      </c>
      <c r="B6" s="12"/>
      <c r="C6" s="12"/>
      <c r="D6" s="4">
        <v>12</v>
      </c>
      <c r="E6" s="2" t="s">
        <v>23</v>
      </c>
      <c r="I6" s="25"/>
      <c r="J6" s="25"/>
      <c r="K6" s="25"/>
    </row>
    <row r="7" spans="1:11" ht="12.75">
      <c r="A7" s="11" t="s">
        <v>6</v>
      </c>
      <c r="B7" s="11"/>
      <c r="C7" s="11"/>
      <c r="D7" s="4">
        <v>6</v>
      </c>
      <c r="E7" s="2" t="s">
        <v>23</v>
      </c>
      <c r="I7" s="26"/>
      <c r="J7" s="26"/>
      <c r="K7" s="26"/>
    </row>
    <row r="8" spans="1:11" ht="12.75">
      <c r="A8" s="15" t="s">
        <v>7</v>
      </c>
      <c r="B8" s="16"/>
      <c r="C8" s="17"/>
      <c r="D8" s="4">
        <v>8.5</v>
      </c>
      <c r="E8" s="2" t="s">
        <v>23</v>
      </c>
      <c r="I8" s="25" t="str">
        <f>IF(SUM(D8,D11)&lt;=10,"SE TOMA EL VALOR DE 1 PARA Cz, PORQUE NO SOBREPASO LOS 10 METROS SOBRE EL NIVEL DEL SUELO","NINGUNA, VALORES ACEPTABLES PARA Cz")</f>
        <v>NINGUNA, VALORES ACEPTABLES PARA Cz</v>
      </c>
      <c r="J8" s="25"/>
      <c r="K8" s="25"/>
    </row>
    <row r="9" spans="1:11" ht="12.75" customHeight="1">
      <c r="A9" s="18" t="s">
        <v>42</v>
      </c>
      <c r="B9" s="18"/>
      <c r="C9" s="18"/>
      <c r="D9" s="4" t="s">
        <v>20</v>
      </c>
      <c r="E9" s="2"/>
      <c r="I9" s="25"/>
      <c r="J9" s="25"/>
      <c r="K9" s="25"/>
    </row>
    <row r="10" spans="1:11" ht="12.75">
      <c r="A10" s="15" t="s">
        <v>13</v>
      </c>
      <c r="B10" s="16"/>
      <c r="C10" s="17"/>
      <c r="D10" s="7" t="s">
        <v>12</v>
      </c>
      <c r="E10" s="2"/>
      <c r="I10" s="25"/>
      <c r="J10" s="25"/>
      <c r="K10" s="25"/>
    </row>
    <row r="11" spans="1:11" ht="12.75">
      <c r="A11" s="18" t="s">
        <v>18</v>
      </c>
      <c r="B11" s="18"/>
      <c r="C11" s="18"/>
      <c r="D11" s="4">
        <v>2</v>
      </c>
      <c r="E11" s="2" t="s">
        <v>23</v>
      </c>
      <c r="I11" s="25"/>
      <c r="J11" s="25"/>
      <c r="K11" s="25"/>
    </row>
    <row r="12" spans="1:5" ht="12.75" customHeight="1">
      <c r="A12" s="18" t="s">
        <v>19</v>
      </c>
      <c r="B12" s="18"/>
      <c r="C12" s="18"/>
      <c r="D12" s="4">
        <v>2.5</v>
      </c>
      <c r="E12" s="2" t="s">
        <v>23</v>
      </c>
    </row>
    <row r="13" spans="1:5" ht="12.75">
      <c r="A13" s="18" t="s">
        <v>32</v>
      </c>
      <c r="B13" s="18"/>
      <c r="C13" s="18"/>
      <c r="D13" s="4">
        <v>3</v>
      </c>
      <c r="E13" s="2" t="s">
        <v>40</v>
      </c>
    </row>
    <row r="14" spans="1:5" ht="12.75">
      <c r="A14" s="40" t="s">
        <v>33</v>
      </c>
      <c r="B14" s="41"/>
      <c r="C14" s="42"/>
      <c r="D14" s="4">
        <v>8</v>
      </c>
      <c r="E14" s="2" t="s">
        <v>40</v>
      </c>
    </row>
    <row r="15" spans="1:5" ht="14.25">
      <c r="A15" s="18" t="s">
        <v>8</v>
      </c>
      <c r="B15" s="18"/>
      <c r="C15" s="18"/>
      <c r="D15" s="6">
        <f>IF(D9="COMUN",30,"VER TABLA")</f>
        <v>30</v>
      </c>
      <c r="E15" s="2" t="s">
        <v>24</v>
      </c>
    </row>
    <row r="16" spans="1:5" ht="12.75">
      <c r="A16" s="14" t="s">
        <v>14</v>
      </c>
      <c r="B16" s="14"/>
      <c r="C16" s="14"/>
      <c r="D16" s="5">
        <f>IF(AND(D6&lt;&gt;"",D7&lt;&gt;"",D11&lt;&gt;""),IF(D8&gt;(D7/4),1.3+((D7/D6)/50),1.3+((D6/D7)/50)),"")</f>
        <v>1.31</v>
      </c>
      <c r="E16" s="2" t="s">
        <v>25</v>
      </c>
    </row>
    <row r="17" spans="1:5" ht="12.75">
      <c r="A17" s="14" t="s">
        <v>15</v>
      </c>
      <c r="B17" s="14"/>
      <c r="C17" s="14"/>
      <c r="D17" s="5">
        <f>IF(SUM(D8,D11)&lt;=10,1,ROUND(POWER(SUM(D8,D11,(D7/2))/10,2),2))</f>
        <v>1.82</v>
      </c>
      <c r="E17" s="2"/>
    </row>
    <row r="18" spans="1:5" ht="12.75">
      <c r="A18" s="14" t="s">
        <v>16</v>
      </c>
      <c r="B18" s="14"/>
      <c r="C18" s="14"/>
      <c r="D18" s="5">
        <f>IF(D10&lt;&gt;"",VLOOKUP(D10,AA3:AB5,2),"")</f>
        <v>1.6</v>
      </c>
      <c r="E18" s="2"/>
    </row>
    <row r="19" spans="1:5" ht="13.5">
      <c r="A19" s="14" t="s">
        <v>17</v>
      </c>
      <c r="B19" s="14"/>
      <c r="C19" s="14"/>
      <c r="D19" s="5">
        <f>IF(D15&lt;30&gt;"",$D$15,"")</f>
        <v>30</v>
      </c>
      <c r="E19" s="2"/>
    </row>
    <row r="20" spans="1:5" ht="12.75">
      <c r="A20" s="19" t="s">
        <v>21</v>
      </c>
      <c r="B20" s="20"/>
      <c r="C20" s="21"/>
      <c r="D20" s="6">
        <f>IF(D10&lt;&gt;"",ROUND(PRODUCT(D19,D18,D17,D16,),2),"")</f>
        <v>114.44</v>
      </c>
      <c r="E20" s="2" t="s">
        <v>25</v>
      </c>
    </row>
    <row r="21" spans="1:5" ht="12.75">
      <c r="A21" s="19" t="s">
        <v>43</v>
      </c>
      <c r="B21" s="20"/>
      <c r="C21" s="21"/>
      <c r="D21" s="6">
        <f>PRODUCT(D20,D6,D7)</f>
        <v>8239.68</v>
      </c>
      <c r="E21" s="2" t="s">
        <v>26</v>
      </c>
    </row>
    <row r="22" spans="1:5" ht="12.75">
      <c r="A22" s="14" t="s">
        <v>28</v>
      </c>
      <c r="B22" s="14"/>
      <c r="C22" s="14"/>
      <c r="D22" s="6">
        <f>ROUNDUP(D21/1000,2)</f>
        <v>8.24</v>
      </c>
      <c r="E22" s="2" t="s">
        <v>27</v>
      </c>
    </row>
    <row r="23" spans="1:5" ht="12.75">
      <c r="A23" s="19" t="s">
        <v>29</v>
      </c>
      <c r="B23" s="20"/>
      <c r="C23" s="21"/>
      <c r="D23" s="6">
        <f>IF(D11&lt;&gt;"",PRODUCT(D22,SUM(D7/2,D11)),"")</f>
        <v>41.2</v>
      </c>
      <c r="E23" s="2"/>
    </row>
    <row r="24" spans="1:5" ht="12.75">
      <c r="A24" s="19" t="s">
        <v>30</v>
      </c>
      <c r="B24" s="20"/>
      <c r="C24" s="21"/>
      <c r="D24" s="6">
        <f>IF(D12&lt;&gt;"",D23/D12,"")</f>
        <v>16.48</v>
      </c>
      <c r="E24" s="3"/>
    </row>
    <row r="25" spans="1:5" ht="12.75">
      <c r="A25" s="14" t="s">
        <v>31</v>
      </c>
      <c r="B25" s="14"/>
      <c r="C25" s="14"/>
      <c r="D25" s="6">
        <f>IF(D13&lt;&gt;"",ROUND(D24/D13,2),"")</f>
        <v>5.49</v>
      </c>
      <c r="E25" s="3"/>
    </row>
    <row r="26" spans="1:5" ht="12.75">
      <c r="A26" s="14" t="s">
        <v>34</v>
      </c>
      <c r="B26" s="14"/>
      <c r="C26" s="14"/>
      <c r="D26" s="6">
        <f>IF(D25&lt;&gt;"",IF(D14&lt;&gt;"",(D25*1000)/D14,""),"")</f>
        <v>686.25</v>
      </c>
      <c r="E26" s="3"/>
    </row>
  </sheetData>
  <mergeCells count="29">
    <mergeCell ref="A23:C23"/>
    <mergeCell ref="A24:C24"/>
    <mergeCell ref="I8:K11"/>
    <mergeCell ref="I4:K4"/>
    <mergeCell ref="A21:C21"/>
    <mergeCell ref="A22:C22"/>
    <mergeCell ref="A13:C13"/>
    <mergeCell ref="A14:C14"/>
    <mergeCell ref="B4:E4"/>
    <mergeCell ref="B1:E1"/>
    <mergeCell ref="I5:K7"/>
    <mergeCell ref="A17:C17"/>
    <mergeCell ref="A18:C18"/>
    <mergeCell ref="A11:C11"/>
    <mergeCell ref="A12:C12"/>
    <mergeCell ref="F1:H3"/>
    <mergeCell ref="B3:E3"/>
    <mergeCell ref="B2:E2"/>
    <mergeCell ref="A5:D5"/>
    <mergeCell ref="AA2:AB2"/>
    <mergeCell ref="A16:C16"/>
    <mergeCell ref="A25:C25"/>
    <mergeCell ref="A26:C26"/>
    <mergeCell ref="A10:C10"/>
    <mergeCell ref="A8:C8"/>
    <mergeCell ref="A9:C9"/>
    <mergeCell ref="A15:C15"/>
    <mergeCell ref="A20:C20"/>
    <mergeCell ref="A19:C19"/>
  </mergeCells>
  <dataValidations count="1">
    <dataValidation type="list" allowBlank="1" showInputMessage="1" showErrorMessage="1" promptTitle="ESCOGER ZONA" sqref="D10">
      <formula1>$AC$1:$AC$3</formula1>
    </dataValidation>
  </dataValidations>
  <printOptions/>
  <pageMargins left="0.75" right="0.75" top="1" bottom="1" header="0" footer="0"/>
  <pageSetup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2007-04-08T00:51:08Z</dcterms:created>
  <dcterms:modified xsi:type="dcterms:W3CDTF">2007-04-12T00:36:58Z</dcterms:modified>
  <cp:category/>
  <cp:version/>
  <cp:contentType/>
  <cp:contentStatus/>
</cp:coreProperties>
</file>